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00" yWindow="15" windowWidth="14160" windowHeight="9450" tabRatio="597"/>
  </bookViews>
  <sheets>
    <sheet name="5월" sheetId="17" r:id="rId1"/>
    <sheet name="Sheet1" sheetId="16" r:id="rId2"/>
  </sheets>
  <definedNames>
    <definedName name="_xlnm.Print_Area" localSheetId="0">'5월'!$A$1:$AA$42</definedName>
  </definedNames>
  <calcPr calcId="124519"/>
</workbook>
</file>

<file path=xl/calcChain.xml><?xml version="1.0" encoding="utf-8"?>
<calcChain xmlns="http://schemas.openxmlformats.org/spreadsheetml/2006/main">
  <c r="U82" i="17"/>
  <c r="U80"/>
  <c r="U78"/>
  <c r="U76"/>
  <c r="U74"/>
  <c r="U72"/>
  <c r="U70"/>
  <c r="U68"/>
  <c r="U66"/>
  <c r="U64"/>
  <c r="U62"/>
  <c r="U60"/>
  <c r="U58"/>
  <c r="U56"/>
  <c r="U54"/>
  <c r="U52"/>
  <c r="U50"/>
  <c r="U48"/>
  <c r="T42"/>
  <c r="S42"/>
  <c r="R42"/>
  <c r="Q42"/>
  <c r="P42"/>
  <c r="O42"/>
  <c r="N42"/>
  <c r="M42"/>
  <c r="L42"/>
  <c r="K42"/>
  <c r="J42"/>
  <c r="I42"/>
  <c r="H42"/>
  <c r="G42"/>
  <c r="F42"/>
  <c r="E42"/>
  <c r="Y41"/>
  <c r="U41"/>
  <c r="X41"/>
  <c r="T41"/>
  <c r="S41"/>
  <c r="R41"/>
  <c r="Q41"/>
  <c r="P41"/>
  <c r="O41"/>
  <c r="N41"/>
  <c r="M41"/>
  <c r="L41"/>
  <c r="K41"/>
  <c r="J41"/>
  <c r="I41"/>
  <c r="H41"/>
  <c r="G41"/>
  <c r="F41"/>
  <c r="E41"/>
  <c r="T40"/>
  <c r="S40"/>
  <c r="R40"/>
  <c r="Q40"/>
  <c r="P40"/>
  <c r="O40"/>
  <c r="N40"/>
  <c r="M40"/>
  <c r="L40"/>
  <c r="K40"/>
  <c r="J40"/>
  <c r="I40"/>
  <c r="H40"/>
  <c r="G40"/>
  <c r="F40"/>
  <c r="E40"/>
  <c r="D40"/>
  <c r="U39"/>
  <c r="X40"/>
  <c r="S39"/>
  <c r="R39"/>
  <c r="Q39"/>
  <c r="T39"/>
  <c r="P39"/>
  <c r="O39"/>
  <c r="N39"/>
  <c r="M39"/>
  <c r="L39"/>
  <c r="K39"/>
  <c r="J39"/>
  <c r="I39"/>
  <c r="H39"/>
  <c r="G39"/>
  <c r="F39"/>
  <c r="E39"/>
  <c r="D39"/>
  <c r="C39"/>
  <c r="A39"/>
  <c r="T38"/>
  <c r="S38"/>
  <c r="R38"/>
  <c r="Q38"/>
  <c r="P38"/>
  <c r="O38"/>
  <c r="N38"/>
  <c r="M38"/>
  <c r="L38"/>
  <c r="K38"/>
  <c r="J38"/>
  <c r="I38"/>
  <c r="H38"/>
  <c r="G38"/>
  <c r="F38"/>
  <c r="E38"/>
  <c r="D38"/>
  <c r="V37"/>
  <c r="U37"/>
  <c r="X37"/>
  <c r="S37"/>
  <c r="R37"/>
  <c r="Q37"/>
  <c r="T37"/>
  <c r="P37"/>
  <c r="O37"/>
  <c r="N37"/>
  <c r="M37"/>
  <c r="L37"/>
  <c r="K37"/>
  <c r="J37"/>
  <c r="I37"/>
  <c r="H37"/>
  <c r="G37"/>
  <c r="F37"/>
  <c r="E37"/>
  <c r="D37"/>
  <c r="C37"/>
  <c r="A37"/>
  <c r="T36"/>
  <c r="S36"/>
  <c r="R36"/>
  <c r="Q36"/>
  <c r="P36"/>
  <c r="O36"/>
  <c r="N36"/>
  <c r="M36"/>
  <c r="L36"/>
  <c r="K36"/>
  <c r="J36"/>
  <c r="I36"/>
  <c r="H36"/>
  <c r="G36"/>
  <c r="F36"/>
  <c r="E36"/>
  <c r="D36"/>
  <c r="X35"/>
  <c r="U35"/>
  <c r="Z35"/>
  <c r="S35"/>
  <c r="R35"/>
  <c r="Q35"/>
  <c r="T35"/>
  <c r="P35"/>
  <c r="O35"/>
  <c r="N35"/>
  <c r="M35"/>
  <c r="L35"/>
  <c r="K35"/>
  <c r="J35"/>
  <c r="I35"/>
  <c r="H35"/>
  <c r="G35"/>
  <c r="F35"/>
  <c r="E35"/>
  <c r="D35"/>
  <c r="C35"/>
  <c r="A35"/>
  <c r="X34"/>
  <c r="D34"/>
  <c r="X33"/>
  <c r="W33"/>
  <c r="D33"/>
  <c r="C33"/>
  <c r="A33"/>
  <c r="X32"/>
  <c r="D32"/>
  <c r="X31"/>
  <c r="W31"/>
  <c r="D31"/>
  <c r="C31"/>
  <c r="A31"/>
  <c r="X30"/>
  <c r="D30"/>
  <c r="X29"/>
  <c r="W29"/>
  <c r="D29"/>
  <c r="C29"/>
  <c r="A29"/>
  <c r="X28"/>
  <c r="D28"/>
  <c r="X27"/>
  <c r="W27"/>
  <c r="D27"/>
  <c r="C27"/>
  <c r="A27"/>
  <c r="X26"/>
  <c r="D26"/>
  <c r="Z25"/>
  <c r="X25"/>
  <c r="W25"/>
  <c r="D25"/>
  <c r="C25"/>
  <c r="A25"/>
  <c r="X24"/>
  <c r="D24"/>
  <c r="Z23"/>
  <c r="X23"/>
  <c r="W23"/>
  <c r="D23"/>
  <c r="C23"/>
  <c r="A23"/>
  <c r="X22"/>
  <c r="D22"/>
  <c r="Z21"/>
  <c r="X21"/>
  <c r="W21"/>
  <c r="D21"/>
  <c r="C21"/>
  <c r="A21"/>
  <c r="X20"/>
  <c r="D20"/>
  <c r="Z19"/>
  <c r="X19"/>
  <c r="W19"/>
  <c r="D19"/>
  <c r="C19"/>
  <c r="A19"/>
  <c r="X18"/>
  <c r="D18"/>
  <c r="Z17"/>
  <c r="X17"/>
  <c r="W17"/>
  <c r="D17"/>
  <c r="C17"/>
  <c r="A17"/>
  <c r="X16"/>
  <c r="D16"/>
  <c r="Z15"/>
  <c r="X15"/>
  <c r="W15"/>
  <c r="D15"/>
  <c r="C15"/>
  <c r="A15"/>
  <c r="X14"/>
  <c r="D14"/>
  <c r="Z13"/>
  <c r="X13"/>
  <c r="W13"/>
  <c r="D13"/>
  <c r="C13"/>
  <c r="A13"/>
  <c r="X12"/>
  <c r="D12"/>
  <c r="Z11"/>
  <c r="X11"/>
  <c r="W11"/>
  <c r="D11"/>
  <c r="C11"/>
  <c r="A11"/>
  <c r="X10"/>
  <c r="D10"/>
  <c r="Z9"/>
  <c r="X9"/>
  <c r="W9"/>
  <c r="D9"/>
  <c r="A9"/>
  <c r="X8"/>
  <c r="D8"/>
  <c r="Z7"/>
  <c r="X7"/>
  <c r="W7"/>
  <c r="W41"/>
  <c r="D7"/>
  <c r="C7"/>
  <c r="A7"/>
  <c r="Z37"/>
  <c r="Z41"/>
  <c r="X39"/>
  <c r="V35"/>
  <c r="X36"/>
  <c r="Z39"/>
  <c r="X42"/>
  <c r="X38"/>
  <c r="V39"/>
</calcChain>
</file>

<file path=xl/sharedStrings.xml><?xml version="1.0" encoding="utf-8"?>
<sst xmlns="http://schemas.openxmlformats.org/spreadsheetml/2006/main" count="17" uniqueCount="16">
  <si>
    <t>노무기간</t>
    <phoneticPr fontId="2" type="noConversion"/>
  </si>
  <si>
    <t>직종</t>
    <phoneticPr fontId="2" type="noConversion"/>
  </si>
  <si>
    <t>성명</t>
    <phoneticPr fontId="2" type="noConversion"/>
  </si>
  <si>
    <t>주민등록번호</t>
    <phoneticPr fontId="2" type="noConversion"/>
  </si>
  <si>
    <t>주소</t>
    <phoneticPr fontId="2" type="noConversion"/>
  </si>
  <si>
    <t>일수</t>
    <phoneticPr fontId="2" type="noConversion"/>
  </si>
  <si>
    <t>일당</t>
    <phoneticPr fontId="2" type="noConversion"/>
  </si>
  <si>
    <t>금액</t>
    <phoneticPr fontId="2" type="noConversion"/>
  </si>
  <si>
    <t>소득세</t>
    <phoneticPr fontId="2" type="noConversion"/>
  </si>
  <si>
    <t>지급액</t>
    <phoneticPr fontId="2" type="noConversion"/>
  </si>
  <si>
    <t>확인</t>
    <phoneticPr fontId="2" type="noConversion"/>
  </si>
  <si>
    <t>주민세</t>
    <phoneticPr fontId="2" type="noConversion"/>
  </si>
  <si>
    <t>소  계</t>
    <phoneticPr fontId="2" type="noConversion"/>
  </si>
  <si>
    <t>근무일수</t>
    <phoneticPr fontId="2" type="noConversion"/>
  </si>
  <si>
    <t>기타공제</t>
    <phoneticPr fontId="2" type="noConversion"/>
  </si>
  <si>
    <t>5월분  일  용  직  노  무  비  대  장</t>
    <phoneticPr fontId="2" type="noConversion"/>
  </si>
</sst>
</file>

<file path=xl/styles.xml><?xml version="1.0" encoding="utf-8"?>
<styleSheet xmlns="http://schemas.openxmlformats.org/spreadsheetml/2006/main">
  <numFmts count="2">
    <numFmt numFmtId="193" formatCode="_-* #,##0_-;&quot;₩&quot;\!\-* #,##0_-;_-* &quot;-&quot;_-;_-@_-"/>
    <numFmt numFmtId="207" formatCode="yyyy&quot;년&quot;mm&quot;월&quot;dd&quot;일&quot;"/>
  </numFmts>
  <fonts count="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u/>
      <sz val="24"/>
      <name val="돋움"/>
      <family val="3"/>
      <charset val="129"/>
    </font>
    <font>
      <sz val="9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9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/>
    <xf numFmtId="193" fontId="4" fillId="0" borderId="4" xfId="1" applyFont="1" applyBorder="1"/>
    <xf numFmtId="0" fontId="0" fillId="0" borderId="5" xfId="0" applyBorder="1" applyAlignment="1">
      <alignment horizontal="center" vertical="center"/>
    </xf>
    <xf numFmtId="193" fontId="4" fillId="0" borderId="5" xfId="1" applyFont="1" applyBorder="1"/>
    <xf numFmtId="0" fontId="0" fillId="0" borderId="4" xfId="0" applyBorder="1"/>
    <xf numFmtId="0" fontId="4" fillId="0" borderId="5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7" xfId="0" applyBorder="1"/>
    <xf numFmtId="0" fontId="0" fillId="0" borderId="3" xfId="0" applyBorder="1"/>
    <xf numFmtId="193" fontId="4" fillId="0" borderId="0" xfId="1" applyFont="1"/>
    <xf numFmtId="0" fontId="4" fillId="0" borderId="0" xfId="0" applyFont="1"/>
    <xf numFmtId="0" fontId="0" fillId="0" borderId="0" xfId="0" applyBorder="1"/>
    <xf numFmtId="0" fontId="0" fillId="0" borderId="8" xfId="0" applyBorder="1"/>
    <xf numFmtId="193" fontId="4" fillId="0" borderId="6" xfId="1" applyFont="1" applyBorder="1"/>
    <xf numFmtId="207" fontId="0" fillId="0" borderId="1" xfId="0" applyNumberFormat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93" fontId="4" fillId="0" borderId="5" xfId="1" applyFont="1" applyBorder="1" applyAlignment="1">
      <alignment horizontal="center" vertical="center"/>
    </xf>
    <xf numFmtId="193" fontId="4" fillId="0" borderId="6" xfId="1" applyFont="1" applyBorder="1" applyAlignment="1">
      <alignment horizontal="center" vertical="center"/>
    </xf>
    <xf numFmtId="193" fontId="4" fillId="0" borderId="4" xfId="1" applyFont="1" applyBorder="1" applyAlignment="1">
      <alignment horizontal="center"/>
    </xf>
    <xf numFmtId="193" fontId="4" fillId="0" borderId="5" xfId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93" fontId="4" fillId="0" borderId="6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93" fontId="4" fillId="0" borderId="9" xfId="1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8" xfId="0" applyBorder="1" applyAlignment="1">
      <alignment horizontal="left"/>
    </xf>
    <xf numFmtId="207" fontId="0" fillId="0" borderId="1" xfId="0" applyNumberFormat="1" applyBorder="1" applyAlignment="1">
      <alignment horizont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4"/>
  <sheetViews>
    <sheetView tabSelected="1" view="pageBreakPreview" topLeftCell="B1" zoomScaleSheetLayoutView="100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sqref="A1:AA1"/>
    </sheetView>
  </sheetViews>
  <sheetFormatPr defaultRowHeight="13.5"/>
  <cols>
    <col min="1" max="1" width="6.6640625" customWidth="1"/>
    <col min="2" max="2" width="7" customWidth="1"/>
    <col min="3" max="3" width="13" customWidth="1"/>
    <col min="4" max="4" width="14.88671875" hidden="1" customWidth="1"/>
    <col min="5" max="20" width="2.77734375" customWidth="1"/>
    <col min="21" max="21" width="6.109375" customWidth="1"/>
    <col min="22" max="22" width="7.77734375" customWidth="1"/>
    <col min="23" max="23" width="9.5546875" customWidth="1"/>
    <col min="24" max="25" width="8.5546875" customWidth="1"/>
    <col min="26" max="26" width="12.6640625" customWidth="1"/>
    <col min="27" max="27" width="5.33203125" customWidth="1"/>
  </cols>
  <sheetData>
    <row r="1" spans="1:28" ht="31.5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8" ht="14.25" customHeight="1"/>
    <row r="3" spans="1:28">
      <c r="U3" s="19"/>
      <c r="V3" s="20"/>
      <c r="W3" s="50"/>
      <c r="X3" s="50"/>
      <c r="Y3" s="50"/>
      <c r="Z3" s="50"/>
      <c r="AA3" s="50"/>
      <c r="AB3" s="19"/>
    </row>
    <row r="4" spans="1:28">
      <c r="V4" s="1" t="s">
        <v>0</v>
      </c>
      <c r="W4" s="51"/>
      <c r="X4" s="51"/>
      <c r="Y4" s="22"/>
      <c r="Z4" s="51"/>
      <c r="AA4" s="51"/>
    </row>
    <row r="5" spans="1:28" s="2" customFormat="1">
      <c r="A5" s="45" t="s">
        <v>1</v>
      </c>
      <c r="B5" s="47" t="s">
        <v>2</v>
      </c>
      <c r="C5" s="45" t="s">
        <v>3</v>
      </c>
      <c r="D5" s="45" t="s">
        <v>4</v>
      </c>
      <c r="E5" s="23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>
        <v>11</v>
      </c>
      <c r="P5" s="23">
        <v>12</v>
      </c>
      <c r="Q5" s="23">
        <v>13</v>
      </c>
      <c r="R5" s="23">
        <v>14</v>
      </c>
      <c r="S5" s="23">
        <v>15</v>
      </c>
      <c r="T5" s="23"/>
      <c r="U5" s="47" t="s">
        <v>5</v>
      </c>
      <c r="V5" s="47" t="s">
        <v>6</v>
      </c>
      <c r="W5" s="45" t="s">
        <v>7</v>
      </c>
      <c r="X5" s="3" t="s">
        <v>8</v>
      </c>
      <c r="Y5" s="45" t="s">
        <v>14</v>
      </c>
      <c r="Z5" s="45" t="s">
        <v>9</v>
      </c>
      <c r="AA5" s="45" t="s">
        <v>10</v>
      </c>
    </row>
    <row r="6" spans="1:28" ht="14.25" thickBot="1">
      <c r="A6" s="46"/>
      <c r="B6" s="48"/>
      <c r="C6" s="46"/>
      <c r="D6" s="46"/>
      <c r="E6" s="24">
        <v>16</v>
      </c>
      <c r="F6" s="24">
        <v>17</v>
      </c>
      <c r="G6" s="24">
        <v>18</v>
      </c>
      <c r="H6" s="24">
        <v>19</v>
      </c>
      <c r="I6" s="24">
        <v>20</v>
      </c>
      <c r="J6" s="24">
        <v>21</v>
      </c>
      <c r="K6" s="24">
        <v>22</v>
      </c>
      <c r="L6" s="24">
        <v>23</v>
      </c>
      <c r="M6" s="24">
        <v>24</v>
      </c>
      <c r="N6" s="24">
        <v>25</v>
      </c>
      <c r="O6" s="24">
        <v>26</v>
      </c>
      <c r="P6" s="24">
        <v>27</v>
      </c>
      <c r="Q6" s="24">
        <v>28</v>
      </c>
      <c r="R6" s="24">
        <v>29</v>
      </c>
      <c r="S6" s="24">
        <v>30</v>
      </c>
      <c r="T6" s="24">
        <v>31</v>
      </c>
      <c r="U6" s="48"/>
      <c r="V6" s="48"/>
      <c r="W6" s="46"/>
      <c r="X6" s="4" t="s">
        <v>11</v>
      </c>
      <c r="Y6" s="46"/>
      <c r="Z6" s="46"/>
      <c r="AA6" s="46"/>
    </row>
    <row r="7" spans="1:28">
      <c r="A7" s="39" t="e">
        <f>IF((ISNA(VLOOKUP(B7,#REF!,2,FALSE)))=TRUE,"",VLOOKUP(B7,#REF!,2,FALSE))</f>
        <v>#REF!</v>
      </c>
      <c r="B7" s="40"/>
      <c r="C7" s="39" t="e">
        <f>IF((ISNA(VLOOKUP(B7,#REF!,3,FALSE)))=TRUE,"",VLOOKUP(B7,#REF!,3,FALSE))</f>
        <v>#REF!</v>
      </c>
      <c r="D7" s="5" t="e">
        <f>IF((ISNA(VLOOKUP(B7,#REF!,4,FALSE)))=TRUE,"",VLOOKUP(B7,#REF!,4,FALSE))</f>
        <v>#REF!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41"/>
      <c r="V7" s="29"/>
      <c r="W7" s="41">
        <f>+U7*V7</f>
        <v>0</v>
      </c>
      <c r="X7" s="7">
        <f>IF(U7="",0,INT(IF(V7&lt;80001,0,(W7-(U7*80000))*0.09*0.55)/10)*10)</f>
        <v>0</v>
      </c>
      <c r="Y7" s="41"/>
      <c r="Z7" s="29" t="str">
        <f>IF(U7="","",W7-X7-X8-Y7)</f>
        <v/>
      </c>
      <c r="AA7" s="43"/>
    </row>
    <row r="8" spans="1:28">
      <c r="A8" s="35"/>
      <c r="B8" s="31"/>
      <c r="C8" s="35"/>
      <c r="D8" s="5" t="e">
        <f>IF((ISNA(VLOOKUP(B7,#REF!,5,FALSE)))=TRUE,"",VLOOKUP(B7,#REF!,5,FALSE))</f>
        <v>#REF!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2"/>
      <c r="V8" s="30"/>
      <c r="W8" s="42"/>
      <c r="X8" s="9">
        <f>IF(U7="",0,INT(X7*0.1/10)*10)</f>
        <v>0</v>
      </c>
      <c r="Y8" s="42"/>
      <c r="Z8" s="30"/>
      <c r="AA8" s="44"/>
    </row>
    <row r="9" spans="1:28">
      <c r="A9" s="39" t="e">
        <f>IF((ISNA(VLOOKUP(B9,#REF!,2,FALSE)))=TRUE,"",VLOOKUP(B9,#REF!,2,FALSE))</f>
        <v>#REF!</v>
      </c>
      <c r="B9" s="40"/>
      <c r="C9" s="39"/>
      <c r="D9" s="5" t="e">
        <f>IF((ISNA(VLOOKUP(B9,#REF!,4,FALSE)))=TRUE,"",VLOOKUP(B9,#REF!,4,FALSE))</f>
        <v>#REF!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41"/>
      <c r="V9" s="29"/>
      <c r="W9" s="41">
        <f>+U9*V9</f>
        <v>0</v>
      </c>
      <c r="X9" s="7">
        <f>IF(U9="",0,INT(IF(V9&lt;80001,0,(W9-(U9*80000))*0.09*0.55)/10)*10)</f>
        <v>0</v>
      </c>
      <c r="Y9" s="41"/>
      <c r="Z9" s="29" t="str">
        <f>IF(U9="","",W9-X9-X10-Y9)</f>
        <v/>
      </c>
      <c r="AA9" s="43"/>
    </row>
    <row r="10" spans="1:28">
      <c r="A10" s="35"/>
      <c r="B10" s="31"/>
      <c r="C10" s="35"/>
      <c r="D10" s="5" t="e">
        <f>IF((ISNA(VLOOKUP(B9,#REF!,5,FALSE)))=TRUE,"",VLOOKUP(B9,#REF!,5,FALSE))</f>
        <v>#REF!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42"/>
      <c r="V10" s="30"/>
      <c r="W10" s="42"/>
      <c r="X10" s="9">
        <f>IF(U9="",0,INT(X9*0.1/10)*10)</f>
        <v>0</v>
      </c>
      <c r="Y10" s="42"/>
      <c r="Z10" s="30"/>
      <c r="AA10" s="44"/>
    </row>
    <row r="11" spans="1:28">
      <c r="A11" s="39" t="e">
        <f>IF((ISNA(VLOOKUP(B11,#REF!,2,FALSE)))=TRUE,"",VLOOKUP(B11,#REF!,2,FALSE))</f>
        <v>#REF!</v>
      </c>
      <c r="B11" s="40"/>
      <c r="C11" s="39" t="e">
        <f>IF((ISNA(VLOOKUP(B11,#REF!,3,FALSE)))=TRUE,"",VLOOKUP(B11,#REF!,3,FALSE))</f>
        <v>#REF!</v>
      </c>
      <c r="D11" s="5" t="e">
        <f>IF((ISNA(VLOOKUP(B11,#REF!,4,FALSE)))=TRUE,"",VLOOKUP(B11,#REF!,4,FALSE))</f>
        <v>#REF!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41"/>
      <c r="V11" s="29"/>
      <c r="W11" s="41">
        <f>+U11*V11</f>
        <v>0</v>
      </c>
      <c r="X11" s="7">
        <f>IF(U11="",0,INT(IF(V11&lt;80001,0,(W11-(U11*80000))*0.09*0.55)/10)*10)</f>
        <v>0</v>
      </c>
      <c r="Y11" s="41"/>
      <c r="Z11" s="29" t="str">
        <f>IF(U11="","",W11-X11-X12-Y11)</f>
        <v/>
      </c>
      <c r="AA11" s="43"/>
    </row>
    <row r="12" spans="1:28">
      <c r="A12" s="35"/>
      <c r="B12" s="31"/>
      <c r="C12" s="35"/>
      <c r="D12" s="5" t="e">
        <f>IF((ISNA(VLOOKUP(B11,#REF!,5,FALSE)))=TRUE,"",VLOOKUP(B11,#REF!,5,FALSE))</f>
        <v>#REF!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42"/>
      <c r="V12" s="30"/>
      <c r="W12" s="42"/>
      <c r="X12" s="9">
        <f>IF(U11="",0,INT(X11*0.1/10)*10)</f>
        <v>0</v>
      </c>
      <c r="Y12" s="42"/>
      <c r="Z12" s="30"/>
      <c r="AA12" s="44"/>
    </row>
    <row r="13" spans="1:28" ht="12" customHeight="1">
      <c r="A13" s="39" t="e">
        <f>IF((ISNA(VLOOKUP(B13,#REF!,2,FALSE)))=TRUE,"",VLOOKUP(B13,#REF!,2,FALSE))</f>
        <v>#REF!</v>
      </c>
      <c r="B13" s="40"/>
      <c r="C13" s="39" t="e">
        <f>IF((ISNA(VLOOKUP(B13,#REF!,3,FALSE)))=TRUE,"",VLOOKUP(B13,#REF!,3,FALSE))</f>
        <v>#REF!</v>
      </c>
      <c r="D13" s="5" t="e">
        <f>IF((ISNA(VLOOKUP(B13,#REF!,4,FALSE)))=TRUE,"",VLOOKUP(B13,#REF!,4,FALSE))</f>
        <v>#REF!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41"/>
      <c r="V13" s="29"/>
      <c r="W13" s="41">
        <f>+U13*V13</f>
        <v>0</v>
      </c>
      <c r="X13" s="7">
        <f>IF(U13="",0,INT(IF(V13&lt;80001,0,(W13-(U13*80000))*0.09*0.55)/10)*10)</f>
        <v>0</v>
      </c>
      <c r="Y13" s="41"/>
      <c r="Z13" s="29" t="str">
        <f>IF(U13="","",W13-X13-X14-Y13)</f>
        <v/>
      </c>
      <c r="AA13" s="43"/>
    </row>
    <row r="14" spans="1:28">
      <c r="A14" s="35"/>
      <c r="B14" s="31"/>
      <c r="C14" s="35"/>
      <c r="D14" s="5" t="e">
        <f>IF((ISNA(VLOOKUP(B13,#REF!,5,FALSE)))=TRUE,"",VLOOKUP(B13,#REF!,5,FALSE))</f>
        <v>#REF!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42"/>
      <c r="V14" s="30"/>
      <c r="W14" s="42"/>
      <c r="X14" s="9">
        <f>IF(U13="",0,INT(X13*0.1/10)*10)</f>
        <v>0</v>
      </c>
      <c r="Y14" s="42"/>
      <c r="Z14" s="30"/>
      <c r="AA14" s="44"/>
    </row>
    <row r="15" spans="1:28">
      <c r="A15" s="39" t="e">
        <f>IF((ISNA(VLOOKUP(B15,#REF!,2,FALSE)))=TRUE,"",VLOOKUP(B15,#REF!,2,FALSE))</f>
        <v>#REF!</v>
      </c>
      <c r="B15" s="40"/>
      <c r="C15" s="39" t="e">
        <f>IF((ISNA(VLOOKUP(B15,#REF!,3,FALSE)))=TRUE,"",VLOOKUP(B15,#REF!,3,FALSE))</f>
        <v>#REF!</v>
      </c>
      <c r="D15" s="5" t="e">
        <f>IF((ISNA(VLOOKUP(B15,#REF!,4,FALSE)))=TRUE,"",VLOOKUP(B15,#REF!,4,FALSE))</f>
        <v>#REF!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41"/>
      <c r="V15" s="29"/>
      <c r="W15" s="29">
        <f>+U15*V15</f>
        <v>0</v>
      </c>
      <c r="X15" s="7">
        <f>IF(U15="",0,INT(IF(V15&lt;80001,0,(W15-(U15*80000))*0.09*0.55)/10)*10)</f>
        <v>0</v>
      </c>
      <c r="Y15" s="29"/>
      <c r="Z15" s="29" t="str">
        <f>IF(U15="","",W15-X15-X16-Y15)</f>
        <v/>
      </c>
      <c r="AA15" s="43"/>
    </row>
    <row r="16" spans="1:28" ht="15" customHeight="1">
      <c r="A16" s="35"/>
      <c r="B16" s="31"/>
      <c r="C16" s="35"/>
      <c r="D16" s="5" t="e">
        <f>IF((ISNA(VLOOKUP(B15,#REF!,5,FALSE)))=TRUE,"",VLOOKUP(B15,#REF!,5,FALSE))</f>
        <v>#REF!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42"/>
      <c r="V16" s="30"/>
      <c r="W16" s="30"/>
      <c r="X16" s="9">
        <f>IF(U15="",0,INT(X15*0.1/10)*10)</f>
        <v>0</v>
      </c>
      <c r="Y16" s="30"/>
      <c r="Z16" s="30"/>
      <c r="AA16" s="44"/>
    </row>
    <row r="17" spans="1:27">
      <c r="A17" s="39" t="e">
        <f>IF((ISNA(VLOOKUP(B17,#REF!,2,FALSE)))=TRUE,"",VLOOKUP(B17,#REF!,2,FALSE))</f>
        <v>#REF!</v>
      </c>
      <c r="B17" s="40"/>
      <c r="C17" s="39" t="e">
        <f>IF((ISNA(VLOOKUP(B17,#REF!,3,FALSE)))=TRUE,"",VLOOKUP(B17,#REF!,3,FALSE))</f>
        <v>#REF!</v>
      </c>
      <c r="D17" s="5" t="e">
        <f>IF((ISNA(VLOOKUP(B17,#REF!,4,FALSE)))=TRUE,"",VLOOKUP(B17,#REF!,4,FALSE))</f>
        <v>#REF!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41"/>
      <c r="V17" s="29"/>
      <c r="W17" s="29">
        <f>+U17*V17</f>
        <v>0</v>
      </c>
      <c r="X17" s="7">
        <f>IF(U17="",0,INT(IF(V17&lt;80001,0,(W17-(U17*80000))*0.09*0.55)/10)*10)</f>
        <v>0</v>
      </c>
      <c r="Y17" s="29"/>
      <c r="Z17" s="29" t="str">
        <f>IF(U17="","",W17-X17-X18-Y17)</f>
        <v/>
      </c>
      <c r="AA17" s="43"/>
    </row>
    <row r="18" spans="1:27">
      <c r="A18" s="35"/>
      <c r="B18" s="31"/>
      <c r="C18" s="35"/>
      <c r="D18" s="5" t="e">
        <f>IF((ISNA(VLOOKUP(B17,#REF!,5,FALSE)))=TRUE,"",VLOOKUP(B17,#REF!,5,FALSE))</f>
        <v>#REF!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42"/>
      <c r="V18" s="30"/>
      <c r="W18" s="30"/>
      <c r="X18" s="9">
        <f>IF(U17="",0,INT(X17*0.1/10)*10)</f>
        <v>0</v>
      </c>
      <c r="Y18" s="30"/>
      <c r="Z18" s="30"/>
      <c r="AA18" s="44"/>
    </row>
    <row r="19" spans="1:27">
      <c r="A19" s="39" t="e">
        <f>IF((ISNA(VLOOKUP(B19,#REF!,2,FALSE)))=TRUE,"",VLOOKUP(B19,#REF!,2,FALSE))</f>
        <v>#REF!</v>
      </c>
      <c r="B19" s="40"/>
      <c r="C19" s="39" t="e">
        <f>IF((ISNA(VLOOKUP(B19,#REF!,3,FALSE)))=TRUE,"",VLOOKUP(B19,#REF!,3,FALSE))</f>
        <v>#REF!</v>
      </c>
      <c r="D19" s="5" t="e">
        <f>IF((ISNA(VLOOKUP(B19,#REF!,4,FALSE)))=TRUE,"",VLOOKUP(B19,#REF!,4,FALSE))</f>
        <v>#REF!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41"/>
      <c r="V19" s="29"/>
      <c r="W19" s="29">
        <f>+U19*V19</f>
        <v>0</v>
      </c>
      <c r="X19" s="7">
        <f>IF(U19="",0,INT(IF(V19&lt;80001,0,(W19-(U19*80000))*0.09*0.55)/10)*10)</f>
        <v>0</v>
      </c>
      <c r="Y19" s="29"/>
      <c r="Z19" s="29" t="str">
        <f>IF(U19="","",W19-X19-X20-Y19)</f>
        <v/>
      </c>
      <c r="AA19" s="43"/>
    </row>
    <row r="20" spans="1:27">
      <c r="A20" s="35"/>
      <c r="B20" s="31"/>
      <c r="C20" s="35"/>
      <c r="D20" s="5" t="e">
        <f>IF((ISNA(VLOOKUP(B19,#REF!,5,FALSE)))=TRUE,"",VLOOKUP(B19,#REF!,5,FALSE))</f>
        <v>#REF!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42"/>
      <c r="V20" s="30"/>
      <c r="W20" s="30"/>
      <c r="X20" s="9">
        <f>IF(U19="",0,INT(X19*0.1/10)*10)</f>
        <v>0</v>
      </c>
      <c r="Y20" s="30"/>
      <c r="Z20" s="30"/>
      <c r="AA20" s="44"/>
    </row>
    <row r="21" spans="1:27">
      <c r="A21" s="39" t="e">
        <f>IF((ISNA(VLOOKUP(B21,#REF!,2,FALSE)))=TRUE,"",VLOOKUP(B21,#REF!,2,FALSE))</f>
        <v>#REF!</v>
      </c>
      <c r="B21" s="40"/>
      <c r="C21" s="39" t="e">
        <f>IF((ISNA(VLOOKUP(B21,#REF!,3,FALSE)))=TRUE,"",VLOOKUP(B21,#REF!,3,FALSE))</f>
        <v>#REF!</v>
      </c>
      <c r="D21" s="5" t="e">
        <f>IF((ISNA(VLOOKUP(B21,#REF!,4,FALSE)))=TRUE,"",VLOOKUP(B21,#REF!,4,FALSE))</f>
        <v>#REF!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41"/>
      <c r="V21" s="29"/>
      <c r="W21" s="29">
        <f>+U21*V21</f>
        <v>0</v>
      </c>
      <c r="X21" s="7">
        <f>IF(U21="",0,INT(IF(V21&lt;80001,0,(W21-(U21*80000))*0.09*0.55)/10)*10)</f>
        <v>0</v>
      </c>
      <c r="Y21" s="29"/>
      <c r="Z21" s="29" t="str">
        <f>IF(U21="","",W21-X21-X22-Y21)</f>
        <v/>
      </c>
      <c r="AA21" s="43"/>
    </row>
    <row r="22" spans="1:27">
      <c r="A22" s="35"/>
      <c r="B22" s="31"/>
      <c r="C22" s="35"/>
      <c r="D22" s="5" t="e">
        <f>IF((ISNA(VLOOKUP(B21,#REF!,5,FALSE)))=TRUE,"",VLOOKUP(B21,#REF!,5,FALSE))</f>
        <v>#REF!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42"/>
      <c r="V22" s="30"/>
      <c r="W22" s="30"/>
      <c r="X22" s="9">
        <f>IF(U21="",0,INT(X21*0.1/10)*10)</f>
        <v>0</v>
      </c>
      <c r="Y22" s="30"/>
      <c r="Z22" s="30"/>
      <c r="AA22" s="44"/>
    </row>
    <row r="23" spans="1:27">
      <c r="A23" s="39" t="e">
        <f>IF((ISNA(VLOOKUP(B23,#REF!,2,FALSE)))=TRUE,"",VLOOKUP(B23,#REF!,2,FALSE))</f>
        <v>#REF!</v>
      </c>
      <c r="B23" s="40"/>
      <c r="C23" s="39" t="e">
        <f>IF((ISNA(VLOOKUP(B23,#REF!,3,FALSE)))=TRUE,"",VLOOKUP(B23,#REF!,3,FALSE))</f>
        <v>#REF!</v>
      </c>
      <c r="D23" s="5" t="e">
        <f>IF((ISNA(VLOOKUP(B23,#REF!,4,FALSE)))=TRUE,"",VLOOKUP(B23,#REF!,4,FALSE))</f>
        <v>#REF!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41"/>
      <c r="V23" s="29"/>
      <c r="W23" s="29">
        <f>+U23*V23</f>
        <v>0</v>
      </c>
      <c r="X23" s="7">
        <f>IF(U23="",0,INT(IF(V23&lt;80001,0,(W23-(U23*80000))*0.09*0.55)/10)*10)</f>
        <v>0</v>
      </c>
      <c r="Y23" s="29"/>
      <c r="Z23" s="29" t="str">
        <f>IF(U23="","",W23-X23-X24-Y23)</f>
        <v/>
      </c>
      <c r="AA23" s="38"/>
    </row>
    <row r="24" spans="1:27">
      <c r="A24" s="35"/>
      <c r="B24" s="31"/>
      <c r="C24" s="35"/>
      <c r="D24" s="5" t="e">
        <f>IF((ISNA(VLOOKUP(B23,#REF!,5,FALSE)))=TRUE,"",VLOOKUP(B23,#REF!,5,FALSE))</f>
        <v>#REF!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42"/>
      <c r="V24" s="30"/>
      <c r="W24" s="30"/>
      <c r="X24" s="9">
        <f>IF(U23="",0,INT(X23*0.1/10)*10)</f>
        <v>0</v>
      </c>
      <c r="Y24" s="30"/>
      <c r="Z24" s="30"/>
      <c r="AA24" s="38"/>
    </row>
    <row r="25" spans="1:27">
      <c r="A25" s="39" t="e">
        <f>IF((ISNA(VLOOKUP(B25,#REF!,2,FALSE)))=TRUE,"",VLOOKUP(B25,#REF!,2,FALSE))</f>
        <v>#REF!</v>
      </c>
      <c r="B25" s="40"/>
      <c r="C25" s="39" t="e">
        <f>IF((ISNA(VLOOKUP(B25,#REF!,3,FALSE)))=TRUE,"",VLOOKUP(B25,#REF!,3,FALSE))</f>
        <v>#REF!</v>
      </c>
      <c r="D25" s="5" t="e">
        <f>IF((ISNA(VLOOKUP(B25,#REF!,4,FALSE)))=TRUE,"",VLOOKUP(B25,#REF!,4,FALSE))</f>
        <v>#REF!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41"/>
      <c r="V25" s="29"/>
      <c r="W25" s="29">
        <f>+U25*V25</f>
        <v>0</v>
      </c>
      <c r="X25" s="7">
        <f>IF(U25="",0,INT(IF(V25&lt;80001,0,(W25-(U25*80000))*0.09*0.55)/10)*10)</f>
        <v>0</v>
      </c>
      <c r="Y25" s="29"/>
      <c r="Z25" s="29" t="str">
        <f>IF(U25="","",W25-X25-X26-Y25)</f>
        <v/>
      </c>
      <c r="AA25" s="38"/>
    </row>
    <row r="26" spans="1:27">
      <c r="A26" s="35"/>
      <c r="B26" s="31"/>
      <c r="C26" s="35"/>
      <c r="D26" s="5" t="e">
        <f>IF((ISNA(VLOOKUP(B25,#REF!,5,FALSE)))=TRUE,"",VLOOKUP(B25,#REF!,5,FALSE))</f>
        <v>#REF!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42"/>
      <c r="V26" s="30"/>
      <c r="W26" s="30"/>
      <c r="X26" s="9">
        <f>IF(U25="",0,INT(X25*0.1/10)*10)</f>
        <v>0</v>
      </c>
      <c r="Y26" s="30"/>
      <c r="Z26" s="30"/>
      <c r="AA26" s="38"/>
    </row>
    <row r="27" spans="1:27">
      <c r="A27" s="39" t="e">
        <f>IF((ISNA(VLOOKUP(B27,#REF!,2,FALSE)))=TRUE,"",VLOOKUP(B27,#REF!,2,FALSE))</f>
        <v>#REF!</v>
      </c>
      <c r="B27" s="40"/>
      <c r="C27" s="39" t="e">
        <f>IF((ISNA(VLOOKUP(B27,#REF!,3,FALSE)))=TRUE,"",VLOOKUP(B27,#REF!,3,FALSE))</f>
        <v>#REF!</v>
      </c>
      <c r="D27" s="5" t="e">
        <f>IF((ISNA(VLOOKUP(B27,#REF!,4,FALSE)))=TRUE,"",VLOOKUP(B27,#REF!,4,FALSE))</f>
        <v>#REF!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29"/>
      <c r="V27" s="29"/>
      <c r="W27" s="29">
        <f>+U27*V27</f>
        <v>0</v>
      </c>
      <c r="X27" s="7">
        <f>IF(U27="",0,INT(IF(V27&lt;80001,0,(W27-(U27*80000))*0.09*0.55)/10)*10)</f>
        <v>0</v>
      </c>
      <c r="Y27" s="29"/>
      <c r="Z27" s="29"/>
      <c r="AA27" s="38"/>
    </row>
    <row r="28" spans="1:27">
      <c r="A28" s="35"/>
      <c r="B28" s="31"/>
      <c r="C28" s="35"/>
      <c r="D28" s="5" t="e">
        <f>IF((ISNA(VLOOKUP(B27,#REF!,5,FALSE)))=TRUE,"",VLOOKUP(B27,#REF!,5,FALSE))</f>
        <v>#REF!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30"/>
      <c r="V28" s="30"/>
      <c r="W28" s="30"/>
      <c r="X28" s="9">
        <f>IF(U27="",0,INT(X27*0.1/10)*10)</f>
        <v>0</v>
      </c>
      <c r="Y28" s="30"/>
      <c r="Z28" s="30"/>
      <c r="AA28" s="38"/>
    </row>
    <row r="29" spans="1:27">
      <c r="A29" s="39" t="e">
        <f>IF((ISNA(VLOOKUP(B29,#REF!,2,FALSE)))=TRUE,"",VLOOKUP(B29,#REF!,2,FALSE))</f>
        <v>#REF!</v>
      </c>
      <c r="B29" s="40"/>
      <c r="C29" s="39" t="e">
        <f>IF((ISNA(VLOOKUP(B29,#REF!,3,FALSE)))=TRUE,"",VLOOKUP(B29,#REF!,3,FALSE))</f>
        <v>#REF!</v>
      </c>
      <c r="D29" s="5" t="e">
        <f>IF((ISNA(VLOOKUP(B29,#REF!,4,FALSE)))=TRUE,"",VLOOKUP(B29,#REF!,4,FALSE))</f>
        <v>#REF!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29"/>
      <c r="V29" s="29"/>
      <c r="W29" s="29">
        <f>+U29*V29</f>
        <v>0</v>
      </c>
      <c r="X29" s="7">
        <f>IF(U29="",0,INT(IF(V29&lt;80001,0,(W29-(U29*80000))*0.09*0.55)/10)*10)</f>
        <v>0</v>
      </c>
      <c r="Y29" s="29"/>
      <c r="Z29" s="29"/>
      <c r="AA29" s="38"/>
    </row>
    <row r="30" spans="1:27">
      <c r="A30" s="35"/>
      <c r="B30" s="31"/>
      <c r="C30" s="35"/>
      <c r="D30" s="5" t="e">
        <f>IF((ISNA(VLOOKUP(B29,#REF!,5,FALSE)))=TRUE,"",VLOOKUP(B29,#REF!,5,FALSE))</f>
        <v>#REF!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30"/>
      <c r="V30" s="30"/>
      <c r="W30" s="30"/>
      <c r="X30" s="9">
        <f>IF(U29="",0,INT(X29*0.1/10)*10)</f>
        <v>0</v>
      </c>
      <c r="Y30" s="30"/>
      <c r="Z30" s="30"/>
      <c r="AA30" s="38"/>
    </row>
    <row r="31" spans="1:27">
      <c r="A31" s="39" t="e">
        <f>IF((ISNA(VLOOKUP(B31,#REF!,2,FALSE)))=TRUE,"",VLOOKUP(B31,#REF!,2,FALSE))</f>
        <v>#REF!</v>
      </c>
      <c r="B31" s="40"/>
      <c r="C31" s="39" t="e">
        <f>IF((ISNA(VLOOKUP(B31,#REF!,3,FALSE)))=TRUE,"",VLOOKUP(B31,#REF!,3,FALSE))</f>
        <v>#REF!</v>
      </c>
      <c r="D31" s="5" t="e">
        <f>IF((ISNA(VLOOKUP(B31,#REF!,4,FALSE)))=TRUE,"",VLOOKUP(B31,#REF!,4,FALSE))</f>
        <v>#REF!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29"/>
      <c r="V31" s="29"/>
      <c r="W31" s="29">
        <f>+U31*V31</f>
        <v>0</v>
      </c>
      <c r="X31" s="7">
        <f>IF(U31="",0,INT(IF(V31&lt;80001,0,(W31-(U31*80000))*0.09*0.55)/10)*10)</f>
        <v>0</v>
      </c>
      <c r="Y31" s="29"/>
      <c r="Z31" s="29"/>
      <c r="AA31" s="38"/>
    </row>
    <row r="32" spans="1:27">
      <c r="A32" s="35"/>
      <c r="B32" s="31"/>
      <c r="C32" s="35"/>
      <c r="D32" s="5" t="e">
        <f>IF((ISNA(VLOOKUP(B31,#REF!,5,FALSE)))=TRUE,"",VLOOKUP(B31,#REF!,5,FALSE))</f>
        <v>#REF!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30"/>
      <c r="V32" s="30"/>
      <c r="W32" s="30"/>
      <c r="X32" s="9">
        <f>IF(U31="",0,INT(X31*0.1/10)*10)</f>
        <v>0</v>
      </c>
      <c r="Y32" s="30"/>
      <c r="Z32" s="30"/>
      <c r="AA32" s="38"/>
    </row>
    <row r="33" spans="1:27">
      <c r="A33" s="39" t="e">
        <f>IF((ISNA(VLOOKUP(B33,#REF!,2,FALSE)))=TRUE,"",VLOOKUP(B33,#REF!,2,FALSE))</f>
        <v>#REF!</v>
      </c>
      <c r="B33" s="40"/>
      <c r="C33" s="39" t="e">
        <f>IF((ISNA(VLOOKUP(B33,#REF!,3,FALSE)))=TRUE,"",VLOOKUP(B33,#REF!,3,FALSE))</f>
        <v>#REF!</v>
      </c>
      <c r="D33" s="5" t="e">
        <f>IF((ISNA(VLOOKUP(B33,#REF!,4,FALSE)))=TRUE,"",VLOOKUP(B33,#REF!,4,FALSE))</f>
        <v>#REF!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29"/>
      <c r="V33" s="29"/>
      <c r="W33" s="29">
        <f>+U33*V33</f>
        <v>0</v>
      </c>
      <c r="X33" s="7">
        <f>IF(U33="",0,INT(IF(V33&lt;80001,0,(W33-(U33*80000))*0.09*0.55)/10)*10)</f>
        <v>0</v>
      </c>
      <c r="Y33" s="29"/>
      <c r="Z33" s="29"/>
      <c r="AA33" s="38"/>
    </row>
    <row r="34" spans="1:27">
      <c r="A34" s="35"/>
      <c r="B34" s="31"/>
      <c r="C34" s="35"/>
      <c r="D34" s="5" t="e">
        <f>IF((ISNA(VLOOKUP(B33,#REF!,5,FALSE)))=TRUE,"",VLOOKUP(B33,#REF!,5,FALSE))</f>
        <v>#REF!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30"/>
      <c r="V34" s="30"/>
      <c r="W34" s="30"/>
      <c r="X34" s="9">
        <f>IF(U33="",0,INT(X33*0.1/10)*10)</f>
        <v>0</v>
      </c>
      <c r="Y34" s="30"/>
      <c r="Z34" s="30"/>
      <c r="AA34" s="38"/>
    </row>
    <row r="35" spans="1:27">
      <c r="A35" s="39" t="e">
        <f>IF((ISNA(VLOOKUP(B35,#REF!,2,FALSE)))=TRUE,"",VLOOKUP(B35,#REF!,2,FALSE))</f>
        <v>#REF!</v>
      </c>
      <c r="B35" s="40"/>
      <c r="C35" s="39" t="e">
        <f>IF((ISNA(VLOOKUP(B35,#REF!,3,FALSE)))=TRUE,"",VLOOKUP(B35,#REF!,3,FALSE))</f>
        <v>#REF!</v>
      </c>
      <c r="D35" s="5" t="e">
        <f>IF((ISNA(VLOOKUP(B35,#REF!,4,FALSE)))=TRUE,"",VLOOKUP(B35,#REF!,4,FALSE))</f>
        <v>#REF!</v>
      </c>
      <c r="E35" s="10" t="str">
        <f>IF(B35="","",IF(E75="","",E75))</f>
        <v/>
      </c>
      <c r="F35" s="10" t="str">
        <f>IF(B35="","",IF(F75="","",F75))</f>
        <v/>
      </c>
      <c r="G35" s="10" t="str">
        <f>IF(B35="","",IF(G75="","",G75))</f>
        <v/>
      </c>
      <c r="H35" s="10" t="str">
        <f>IF(B35="","",IF(H75="","",H75))</f>
        <v/>
      </c>
      <c r="I35" s="10" t="str">
        <f>IF(B35="","",IF(I75="","",I75))</f>
        <v/>
      </c>
      <c r="J35" s="10" t="str">
        <f>IF(B35="","",IF(J75="","",J75))</f>
        <v/>
      </c>
      <c r="K35" s="10" t="str">
        <f>IF(B35="","",IF(K75="","",K75))</f>
        <v/>
      </c>
      <c r="L35" s="10" t="str">
        <f>IF(B35="","",IF(L75="","",L75))</f>
        <v/>
      </c>
      <c r="M35" s="10" t="str">
        <f>IF(B35="","",IF(M75="","",M75))</f>
        <v/>
      </c>
      <c r="N35" s="10" t="str">
        <f>IF(B35="","",IF(N75="","",N75))</f>
        <v/>
      </c>
      <c r="O35" s="10" t="str">
        <f>IF(B35="","",IF(O75="","",O75))</f>
        <v/>
      </c>
      <c r="P35" s="10" t="str">
        <f>IF(B35="","",IF(P75="","",P75))</f>
        <v/>
      </c>
      <c r="Q35" s="10" t="str">
        <f>IF(B35="","",IF(Q75="","",Q75))</f>
        <v/>
      </c>
      <c r="R35" s="10" t="str">
        <f>IF(B35="","",IF(R75="","",R75))</f>
        <v/>
      </c>
      <c r="S35" s="10" t="str">
        <f>IF(B35="","",IF(S75="","",S75))</f>
        <v/>
      </c>
      <c r="T35" s="10" t="str">
        <f>IF(Q35="","",IF(T75="","",T75))</f>
        <v/>
      </c>
      <c r="U35" s="29" t="str">
        <f>IF(B35="","",IF(U76=0,"",U76))</f>
        <v/>
      </c>
      <c r="V35" s="29" t="str">
        <f>IF(U35="","",V76)</f>
        <v/>
      </c>
      <c r="W35" s="29"/>
      <c r="X35" s="7">
        <f>IF(U35="",0,INT(IF(V35&lt;80001,0,(W35-(U35*80000))*0.09*0.55)/10)*10)</f>
        <v>0</v>
      </c>
      <c r="Y35" s="29"/>
      <c r="Z35" s="29" t="str">
        <f>IF(U35="","",W35-X35-X36)</f>
        <v/>
      </c>
      <c r="AA35" s="38"/>
    </row>
    <row r="36" spans="1:27">
      <c r="A36" s="35"/>
      <c r="B36" s="31"/>
      <c r="C36" s="35"/>
      <c r="D36" s="5" t="e">
        <f>IF((ISNA(VLOOKUP(B35,#REF!,5,FALSE)))=TRUE,"",VLOOKUP(B35,#REF!,5,FALSE))</f>
        <v>#REF!</v>
      </c>
      <c r="E36" s="10" t="str">
        <f>IF(B35="","",IF(E76="","",E76))</f>
        <v/>
      </c>
      <c r="F36" s="10" t="str">
        <f>IF(B35="","",IF(F76="","",F76))</f>
        <v/>
      </c>
      <c r="G36" s="10" t="str">
        <f>IF(B35="","",IF(G76="","",G76))</f>
        <v/>
      </c>
      <c r="H36" s="10" t="str">
        <f>IF(B35="","",IF(H76="","",H76))</f>
        <v/>
      </c>
      <c r="I36" s="10" t="str">
        <f>IF(B35="","",IF(I76="","",I76))</f>
        <v/>
      </c>
      <c r="J36" s="10" t="str">
        <f>IF(B35="","",IF(J76="","",J76))</f>
        <v/>
      </c>
      <c r="K36" s="10" t="str">
        <f>IF(B35="","",IF(K76="","",K76))</f>
        <v/>
      </c>
      <c r="L36" s="10" t="str">
        <f>IF(B35="","",IF(L76="","",L76))</f>
        <v/>
      </c>
      <c r="M36" s="10" t="str">
        <f>IF(B35="","",IF(M76="","",M76))</f>
        <v/>
      </c>
      <c r="N36" s="10" t="str">
        <f>IF(B35="","",IF(N76="","",N76))</f>
        <v/>
      </c>
      <c r="O36" s="10" t="str">
        <f>IF(B35="","",IF(O76="","",O76))</f>
        <v/>
      </c>
      <c r="P36" s="10" t="str">
        <f>IF(B35="","",IF(P76="","",P76))</f>
        <v/>
      </c>
      <c r="Q36" s="10" t="str">
        <f>IF(B35="","",IF(Q76="","",Q76))</f>
        <v/>
      </c>
      <c r="R36" s="10" t="str">
        <f>IF(B35="","",IF(R76="","",R76))</f>
        <v/>
      </c>
      <c r="S36" s="10" t="str">
        <f>IF(B35="","",IF(S76="","",S76))</f>
        <v/>
      </c>
      <c r="T36" s="10" t="str">
        <f>IF(B35="","",IF(T76="","",T76))</f>
        <v/>
      </c>
      <c r="U36" s="30"/>
      <c r="V36" s="30"/>
      <c r="W36" s="30"/>
      <c r="X36" s="9">
        <f>IF(U35="",0,INT(X35*0.1/10)*10)</f>
        <v>0</v>
      </c>
      <c r="Y36" s="30"/>
      <c r="Z36" s="30"/>
      <c r="AA36" s="38"/>
    </row>
    <row r="37" spans="1:27">
      <c r="A37" s="39" t="e">
        <f>IF((ISNA(VLOOKUP(B37,#REF!,2,FALSE)))=TRUE,"",VLOOKUP(B37,#REF!,2,FALSE))</f>
        <v>#REF!</v>
      </c>
      <c r="B37" s="40"/>
      <c r="C37" s="39" t="e">
        <f>IF((ISNA(VLOOKUP(B37,#REF!,3,FALSE)))=TRUE,"",VLOOKUP(B37,#REF!,3,FALSE))</f>
        <v>#REF!</v>
      </c>
      <c r="D37" s="5" t="e">
        <f>IF((ISNA(VLOOKUP(B37,#REF!,4,FALSE)))=TRUE,"",VLOOKUP(B37,#REF!,4,FALSE))</f>
        <v>#REF!</v>
      </c>
      <c r="E37" s="10" t="str">
        <f>IF(B37="","",IF(E77="","",E77))</f>
        <v/>
      </c>
      <c r="F37" s="10" t="str">
        <f>IF(B37="","",IF(F77="","",F77))</f>
        <v/>
      </c>
      <c r="G37" s="10" t="str">
        <f>IF(B37="","",IF(G77="","",G77))</f>
        <v/>
      </c>
      <c r="H37" s="10" t="str">
        <f>IF(B37="","",IF(H77="","",H77))</f>
        <v/>
      </c>
      <c r="I37" s="10" t="str">
        <f>IF(B37="","",IF(I77="","",I77))</f>
        <v/>
      </c>
      <c r="J37" s="10" t="str">
        <f>IF(B37="","",IF(J77="","",J77))</f>
        <v/>
      </c>
      <c r="K37" s="10" t="str">
        <f>IF(B37="","",IF(K77="","",K77))</f>
        <v/>
      </c>
      <c r="L37" s="10" t="str">
        <f>IF(B37="","",IF(L77="","",L77))</f>
        <v/>
      </c>
      <c r="M37" s="10" t="str">
        <f>IF(B37="","",IF(M77="","",M77))</f>
        <v/>
      </c>
      <c r="N37" s="10" t="str">
        <f>IF(B37="","",IF(N77="","",N77))</f>
        <v/>
      </c>
      <c r="O37" s="10" t="str">
        <f>IF(B37="","",IF(O77="","",O77))</f>
        <v/>
      </c>
      <c r="P37" s="10" t="str">
        <f>IF(B37="","",IF(P77="","",P77))</f>
        <v/>
      </c>
      <c r="Q37" s="10" t="str">
        <f>IF(B37="","",IF(Q77="","",Q77))</f>
        <v/>
      </c>
      <c r="R37" s="10" t="str">
        <f>IF(B37="","",IF(R77="","",R77))</f>
        <v/>
      </c>
      <c r="S37" s="10" t="str">
        <f>IF(B37="","",IF(S77="","",S77))</f>
        <v/>
      </c>
      <c r="T37" s="10" t="str">
        <f>IF(Q37="","",IF(T77="","",T77))</f>
        <v/>
      </c>
      <c r="U37" s="29" t="str">
        <f>IF(B37="","",IF(U78=0,"",U78))</f>
        <v/>
      </c>
      <c r="V37" s="29" t="str">
        <f>IF(U37="","",V78)</f>
        <v/>
      </c>
      <c r="W37" s="29"/>
      <c r="X37" s="7">
        <f>IF(U37="",0,INT(IF(V37&lt;80001,0,(W37-(U37*80000))*0.09*0.55)/10)*10)</f>
        <v>0</v>
      </c>
      <c r="Y37" s="29"/>
      <c r="Z37" s="29" t="str">
        <f>IF(U37="","",W37-X37-X38)</f>
        <v/>
      </c>
      <c r="AA37" s="38"/>
    </row>
    <row r="38" spans="1:27">
      <c r="A38" s="35"/>
      <c r="B38" s="31"/>
      <c r="C38" s="35"/>
      <c r="D38" s="5" t="e">
        <f>IF((ISNA(VLOOKUP(B37,#REF!,5,FALSE)))=TRUE,"",VLOOKUP(B37,#REF!,5,FALSE))</f>
        <v>#REF!</v>
      </c>
      <c r="E38" s="10" t="str">
        <f>IF(B37="","",IF(E78="","",E78))</f>
        <v/>
      </c>
      <c r="F38" s="10" t="str">
        <f>IF(B37="","",IF(F78="","",F78))</f>
        <v/>
      </c>
      <c r="G38" s="10" t="str">
        <f>IF(B37="","",IF(G78="","",G78))</f>
        <v/>
      </c>
      <c r="H38" s="10" t="str">
        <f>IF(B37="","",IF(H78="","",H78))</f>
        <v/>
      </c>
      <c r="I38" s="10" t="str">
        <f>IF(B37="","",IF(I78="","",I78))</f>
        <v/>
      </c>
      <c r="J38" s="10" t="str">
        <f>IF(B37="","",IF(J78="","",J78))</f>
        <v/>
      </c>
      <c r="K38" s="10" t="str">
        <f>IF(B37="","",IF(K78="","",K78))</f>
        <v/>
      </c>
      <c r="L38" s="10" t="str">
        <f>IF(B37="","",IF(L78="","",L78))</f>
        <v/>
      </c>
      <c r="M38" s="10" t="str">
        <f>IF(B37="","",IF(M78="","",M78))</f>
        <v/>
      </c>
      <c r="N38" s="10" t="str">
        <f>IF(B37="","",IF(N78="","",N78))</f>
        <v/>
      </c>
      <c r="O38" s="10" t="str">
        <f>IF(B37="","",IF(O78="","",O78))</f>
        <v/>
      </c>
      <c r="P38" s="10" t="str">
        <f>IF(B37="","",IF(P78="","",P78))</f>
        <v/>
      </c>
      <c r="Q38" s="10" t="str">
        <f>IF(B37="","",IF(Q78="","",Q78))</f>
        <v/>
      </c>
      <c r="R38" s="10" t="str">
        <f>IF(B37="","",IF(R78="","",R78))</f>
        <v/>
      </c>
      <c r="S38" s="10" t="str">
        <f>IF(B37="","",IF(S78="","",S78))</f>
        <v/>
      </c>
      <c r="T38" s="10" t="str">
        <f>IF(B37="","",IF(T78="","",T78))</f>
        <v/>
      </c>
      <c r="U38" s="30"/>
      <c r="V38" s="30"/>
      <c r="W38" s="30"/>
      <c r="X38" s="9">
        <f>IF(U37="",0,INT(X37*0.1/10)*10)</f>
        <v>0</v>
      </c>
      <c r="Y38" s="30"/>
      <c r="Z38" s="30"/>
      <c r="AA38" s="38"/>
    </row>
    <row r="39" spans="1:27">
      <c r="A39" s="39" t="e">
        <f>IF((ISNA(VLOOKUP(B39,#REF!,2,FALSE)))=TRUE,"",VLOOKUP(B39,#REF!,2,FALSE))</f>
        <v>#REF!</v>
      </c>
      <c r="B39" s="40"/>
      <c r="C39" s="39" t="e">
        <f>IF((ISNA(VLOOKUP(B39,#REF!,3,FALSE)))=TRUE,"",VLOOKUP(B39,#REF!,3,FALSE))</f>
        <v>#REF!</v>
      </c>
      <c r="D39" s="5" t="e">
        <f>IF((ISNA(VLOOKUP(B39,#REF!,4,FALSE)))=TRUE,"",VLOOKUP(B39,#REF!,4,FALSE))</f>
        <v>#REF!</v>
      </c>
      <c r="E39" s="10" t="str">
        <f>IF(B39="","",IF(E79="","",E79))</f>
        <v/>
      </c>
      <c r="F39" s="10" t="str">
        <f>IF(B39="","",IF(F79="","",F79))</f>
        <v/>
      </c>
      <c r="G39" s="10" t="str">
        <f>IF(B39="","",IF(G79="","",G79))</f>
        <v/>
      </c>
      <c r="H39" s="10" t="str">
        <f>IF(B39="","",IF(H79="","",H79))</f>
        <v/>
      </c>
      <c r="I39" s="10" t="str">
        <f>IF(B39="","",IF(I79="","",I79))</f>
        <v/>
      </c>
      <c r="J39" s="10" t="str">
        <f>IF(B39="","",IF(J79="","",J79))</f>
        <v/>
      </c>
      <c r="K39" s="10" t="str">
        <f>IF(B39="","",IF(K79="","",K79))</f>
        <v/>
      </c>
      <c r="L39" s="10" t="str">
        <f>IF(B39="","",IF(L79="","",L79))</f>
        <v/>
      </c>
      <c r="M39" s="10" t="str">
        <f>IF(B39="","",IF(M79="","",M79))</f>
        <v/>
      </c>
      <c r="N39" s="10" t="str">
        <f>IF(B39="","",IF(N79="","",N79))</f>
        <v/>
      </c>
      <c r="O39" s="10" t="str">
        <f>IF(B39="","",IF(O79="","",O79))</f>
        <v/>
      </c>
      <c r="P39" s="10" t="str">
        <f>IF(B39="","",IF(P79="","",P79))</f>
        <v/>
      </c>
      <c r="Q39" s="10" t="str">
        <f>IF(B39="","",IF(Q79="","",Q79))</f>
        <v/>
      </c>
      <c r="R39" s="10" t="str">
        <f>IF(B39="","",IF(R79="","",R79))</f>
        <v/>
      </c>
      <c r="S39" s="10" t="str">
        <f>IF(B39="","",IF(S79="","",S79))</f>
        <v/>
      </c>
      <c r="T39" s="10" t="str">
        <f>IF(Q39="","",IF(T79="","",T79))</f>
        <v/>
      </c>
      <c r="U39" s="29" t="str">
        <f>IF(B39="","",IF(U80=0,"",U80))</f>
        <v/>
      </c>
      <c r="V39" s="29" t="str">
        <f>IF(U39="","",V80)</f>
        <v/>
      </c>
      <c r="W39" s="29"/>
      <c r="X39" s="7">
        <f>IF(U39="",0,INT(IF(V39&lt;80001,0,(W39-(U39*80000))*0.09*0.55)/10)*10)</f>
        <v>0</v>
      </c>
      <c r="Y39" s="29"/>
      <c r="Z39" s="29" t="str">
        <f>IF(U39="","",W39-X39-X40)</f>
        <v/>
      </c>
      <c r="AA39" s="38"/>
    </row>
    <row r="40" spans="1:27">
      <c r="A40" s="35"/>
      <c r="B40" s="31"/>
      <c r="C40" s="35"/>
      <c r="D40" s="5" t="e">
        <f>IF((ISNA(VLOOKUP(B39,#REF!,5,FALSE)))=TRUE,"",VLOOKUP(B39,#REF!,5,FALSE))</f>
        <v>#REF!</v>
      </c>
      <c r="E40" s="10" t="str">
        <f>IF(B39="","",IF(E80="","",E80))</f>
        <v/>
      </c>
      <c r="F40" s="10" t="str">
        <f>IF(B39="","",IF(F80="","",F80))</f>
        <v/>
      </c>
      <c r="G40" s="10" t="str">
        <f>IF(B39="","",IF(G80="","",G80))</f>
        <v/>
      </c>
      <c r="H40" s="10" t="str">
        <f>IF(B39="","",IF(H80="","",H80))</f>
        <v/>
      </c>
      <c r="I40" s="10" t="str">
        <f>IF(B39="","",IF(I80="","",I80))</f>
        <v/>
      </c>
      <c r="J40" s="10" t="str">
        <f>IF(B39="","",IF(J80="","",J80))</f>
        <v/>
      </c>
      <c r="K40" s="10" t="str">
        <f>IF(B39="","",IF(K80="","",K80))</f>
        <v/>
      </c>
      <c r="L40" s="10" t="str">
        <f>IF(B39="","",IF(L80="","",L80))</f>
        <v/>
      </c>
      <c r="M40" s="10" t="str">
        <f>IF(B39="","",IF(M80="","",M80))</f>
        <v/>
      </c>
      <c r="N40" s="10" t="str">
        <f>IF(B39="","",IF(N80="","",N80))</f>
        <v/>
      </c>
      <c r="O40" s="10" t="str">
        <f>IF(B39="","",IF(O80="","",O80))</f>
        <v/>
      </c>
      <c r="P40" s="10" t="str">
        <f>IF(B39="","",IF(P80="","",P80))</f>
        <v/>
      </c>
      <c r="Q40" s="10" t="str">
        <f>IF(B39="","",IF(Q80="","",Q80))</f>
        <v/>
      </c>
      <c r="R40" s="10" t="str">
        <f>IF(B39="","",IF(R80="","",R80))</f>
        <v/>
      </c>
      <c r="S40" s="10" t="str">
        <f>IF(B39="","",IF(S80="","",S80))</f>
        <v/>
      </c>
      <c r="T40" s="10" t="str">
        <f>IF(B39="","",IF(T80="","",T80))</f>
        <v/>
      </c>
      <c r="U40" s="30"/>
      <c r="V40" s="30"/>
      <c r="W40" s="30"/>
      <c r="X40" s="9">
        <f>IF(U39="",0,INT(X39*0.1/10)*10)</f>
        <v>0</v>
      </c>
      <c r="Y40" s="30"/>
      <c r="Z40" s="30"/>
      <c r="AA40" s="38"/>
    </row>
    <row r="41" spans="1:27">
      <c r="A41" s="33" t="s">
        <v>12</v>
      </c>
      <c r="B41" s="31"/>
      <c r="C41" s="35"/>
      <c r="D41" s="11"/>
      <c r="E41" s="12" t="str">
        <f t="shared" ref="E41:T42" si="0">IF(E83="","",E83)</f>
        <v/>
      </c>
      <c r="F41" s="12" t="str">
        <f t="shared" si="0"/>
        <v/>
      </c>
      <c r="G41" s="12" t="str">
        <f t="shared" si="0"/>
        <v/>
      </c>
      <c r="H41" s="12" t="str">
        <f t="shared" si="0"/>
        <v/>
      </c>
      <c r="I41" s="12" t="str">
        <f t="shared" si="0"/>
        <v/>
      </c>
      <c r="J41" s="12" t="str">
        <f t="shared" si="0"/>
        <v/>
      </c>
      <c r="K41" s="12" t="str">
        <f t="shared" si="0"/>
        <v/>
      </c>
      <c r="L41" s="12" t="str">
        <f t="shared" si="0"/>
        <v/>
      </c>
      <c r="M41" s="12" t="str">
        <f t="shared" si="0"/>
        <v/>
      </c>
      <c r="N41" s="12" t="str">
        <f t="shared" si="0"/>
        <v/>
      </c>
      <c r="O41" s="12" t="str">
        <f t="shared" si="0"/>
        <v/>
      </c>
      <c r="P41" s="12" t="str">
        <f t="shared" si="0"/>
        <v/>
      </c>
      <c r="Q41" s="12" t="str">
        <f t="shared" si="0"/>
        <v/>
      </c>
      <c r="R41" s="12" t="str">
        <f t="shared" si="0"/>
        <v/>
      </c>
      <c r="S41" s="12" t="str">
        <f t="shared" si="0"/>
        <v/>
      </c>
      <c r="T41" s="12" t="str">
        <f t="shared" si="0"/>
        <v/>
      </c>
      <c r="U41" s="30" t="str">
        <f>IF(U84=0,"",U84)</f>
        <v/>
      </c>
      <c r="V41" s="27"/>
      <c r="W41" s="27">
        <f>SUM(W7:W40)</f>
        <v>0</v>
      </c>
      <c r="X41" s="9">
        <f>IF(U41="",0,INT(IF(V41&lt;80001,0,(W41-(U41*80000))*0.09*0.55)/10)*10)</f>
        <v>0</v>
      </c>
      <c r="Y41" s="27">
        <f>SUM(Y7:Y40)</f>
        <v>0</v>
      </c>
      <c r="Z41" s="27">
        <f>SUM(Z7:Z40)</f>
        <v>0</v>
      </c>
      <c r="AA41" s="31"/>
    </row>
    <row r="42" spans="1:27">
      <c r="A42" s="34"/>
      <c r="B42" s="32"/>
      <c r="C42" s="36"/>
      <c r="D42" s="14"/>
      <c r="E42" s="15" t="str">
        <f t="shared" si="0"/>
        <v/>
      </c>
      <c r="F42" s="15" t="str">
        <f t="shared" si="0"/>
        <v/>
      </c>
      <c r="G42" s="15" t="str">
        <f t="shared" si="0"/>
        <v/>
      </c>
      <c r="H42" s="15" t="str">
        <f t="shared" si="0"/>
        <v/>
      </c>
      <c r="I42" s="15" t="str">
        <f t="shared" si="0"/>
        <v/>
      </c>
      <c r="J42" s="15" t="str">
        <f t="shared" si="0"/>
        <v/>
      </c>
      <c r="K42" s="15" t="str">
        <f t="shared" si="0"/>
        <v/>
      </c>
      <c r="L42" s="15" t="str">
        <f t="shared" si="0"/>
        <v/>
      </c>
      <c r="M42" s="15" t="str">
        <f t="shared" si="0"/>
        <v/>
      </c>
      <c r="N42" s="15" t="str">
        <f t="shared" si="0"/>
        <v/>
      </c>
      <c r="O42" s="15" t="str">
        <f t="shared" si="0"/>
        <v/>
      </c>
      <c r="P42" s="15" t="str">
        <f t="shared" si="0"/>
        <v/>
      </c>
      <c r="Q42" s="15" t="str">
        <f t="shared" si="0"/>
        <v/>
      </c>
      <c r="R42" s="15" t="str">
        <f t="shared" si="0"/>
        <v/>
      </c>
      <c r="S42" s="15" t="str">
        <f t="shared" si="0"/>
        <v/>
      </c>
      <c r="T42" s="15" t="str">
        <f t="shared" si="0"/>
        <v/>
      </c>
      <c r="U42" s="37"/>
      <c r="V42" s="28"/>
      <c r="W42" s="28"/>
      <c r="X42" s="21">
        <f>IF(U41="",0,INT(X41*0.1/10)*10)</f>
        <v>0</v>
      </c>
      <c r="Y42" s="28"/>
      <c r="Z42" s="28"/>
      <c r="AA42" s="32"/>
    </row>
    <row r="45" spans="1:27">
      <c r="E45" s="3">
        <v>1</v>
      </c>
      <c r="F45" s="3">
        <v>2</v>
      </c>
      <c r="G45" s="3">
        <v>3</v>
      </c>
      <c r="H45" s="3">
        <v>4</v>
      </c>
      <c r="I45" s="3">
        <v>5</v>
      </c>
      <c r="J45" s="3">
        <v>6</v>
      </c>
      <c r="K45" s="3">
        <v>7</v>
      </c>
      <c r="L45" s="3">
        <v>8</v>
      </c>
      <c r="M45" s="3">
        <v>9</v>
      </c>
      <c r="N45" s="3">
        <v>10</v>
      </c>
      <c r="O45" s="3">
        <v>11</v>
      </c>
      <c r="P45" s="3">
        <v>12</v>
      </c>
      <c r="Q45" s="3">
        <v>13</v>
      </c>
      <c r="R45" s="3">
        <v>14</v>
      </c>
      <c r="S45" s="3">
        <v>15</v>
      </c>
      <c r="T45" s="3"/>
      <c r="U45" s="25" t="s">
        <v>13</v>
      </c>
      <c r="V45" s="26" t="s">
        <v>6</v>
      </c>
    </row>
    <row r="46" spans="1:27" ht="14.25" thickBot="1">
      <c r="E46" s="4">
        <v>16</v>
      </c>
      <c r="F46" s="4">
        <v>17</v>
      </c>
      <c r="G46" s="4">
        <v>18</v>
      </c>
      <c r="H46" s="4">
        <v>19</v>
      </c>
      <c r="I46" s="4">
        <v>20</v>
      </c>
      <c r="J46" s="4">
        <v>21</v>
      </c>
      <c r="K46" s="4">
        <v>22</v>
      </c>
      <c r="L46" s="4">
        <v>23</v>
      </c>
      <c r="M46" s="4">
        <v>24</v>
      </c>
      <c r="N46" s="4">
        <v>25</v>
      </c>
      <c r="O46" s="4">
        <v>26</v>
      </c>
      <c r="P46" s="4">
        <v>27</v>
      </c>
      <c r="Q46" s="4">
        <v>28</v>
      </c>
      <c r="R46" s="4">
        <v>29</v>
      </c>
      <c r="S46" s="4">
        <v>30</v>
      </c>
      <c r="T46" s="4">
        <v>31</v>
      </c>
      <c r="U46" s="25"/>
      <c r="V46" s="26"/>
    </row>
    <row r="47" spans="1:27">
      <c r="E47" s="10"/>
      <c r="F47" s="10"/>
      <c r="G47" s="10"/>
      <c r="H47" s="10"/>
      <c r="I47" s="10"/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10">
        <v>1</v>
      </c>
      <c r="P47" s="10">
        <v>1</v>
      </c>
      <c r="Q47" s="10">
        <v>1</v>
      </c>
      <c r="R47" s="10">
        <v>1</v>
      </c>
      <c r="S47" s="10">
        <v>1</v>
      </c>
      <c r="T47" s="10"/>
    </row>
    <row r="48" spans="1:27" ht="14.25" thickBot="1">
      <c r="E48" s="10">
        <v>1</v>
      </c>
      <c r="F48" s="10">
        <v>1</v>
      </c>
      <c r="G48" s="10">
        <v>1</v>
      </c>
      <c r="H48" s="10">
        <v>1</v>
      </c>
      <c r="I48" s="10">
        <v>1</v>
      </c>
      <c r="J48" s="10">
        <v>1</v>
      </c>
      <c r="K48" s="10">
        <v>1</v>
      </c>
      <c r="L48" s="10">
        <v>1</v>
      </c>
      <c r="M48" s="10">
        <v>1</v>
      </c>
      <c r="N48" s="10">
        <v>1</v>
      </c>
      <c r="O48" s="10">
        <v>1</v>
      </c>
      <c r="P48" s="10">
        <v>1</v>
      </c>
      <c r="Q48" s="10">
        <v>1</v>
      </c>
      <c r="R48" s="10"/>
      <c r="S48" s="10"/>
      <c r="T48" s="16"/>
      <c r="U48" s="17">
        <f>SUM(E47:T48)</f>
        <v>23</v>
      </c>
      <c r="V48" s="17">
        <v>50000</v>
      </c>
    </row>
    <row r="49" spans="5:22">
      <c r="E49" s="10"/>
      <c r="F49" s="10"/>
      <c r="G49" s="10"/>
      <c r="H49" s="10"/>
      <c r="I49" s="10"/>
      <c r="J49" s="10">
        <v>1</v>
      </c>
      <c r="K49" s="10">
        <v>1</v>
      </c>
      <c r="L49" s="10">
        <v>1</v>
      </c>
      <c r="M49" s="10">
        <v>1</v>
      </c>
      <c r="N49" s="10">
        <v>1</v>
      </c>
      <c r="O49" s="10">
        <v>1</v>
      </c>
      <c r="P49" s="10">
        <v>1</v>
      </c>
      <c r="Q49" s="10">
        <v>1</v>
      </c>
      <c r="R49" s="10">
        <v>1</v>
      </c>
      <c r="S49" s="10">
        <v>1</v>
      </c>
      <c r="T49" s="10"/>
      <c r="U49" s="17"/>
    </row>
    <row r="50" spans="5:22" ht="14.25" thickBot="1">
      <c r="E50" s="10">
        <v>1</v>
      </c>
      <c r="F50" s="10">
        <v>1</v>
      </c>
      <c r="G50" s="10">
        <v>1</v>
      </c>
      <c r="H50" s="10">
        <v>1</v>
      </c>
      <c r="I50" s="10">
        <v>1</v>
      </c>
      <c r="J50" s="10">
        <v>1</v>
      </c>
      <c r="K50" s="10">
        <v>1</v>
      </c>
      <c r="L50" s="10">
        <v>1</v>
      </c>
      <c r="M50" s="10">
        <v>1</v>
      </c>
      <c r="N50" s="10">
        <v>1</v>
      </c>
      <c r="O50" s="10">
        <v>1</v>
      </c>
      <c r="P50" s="10">
        <v>1</v>
      </c>
      <c r="Q50" s="10">
        <v>1</v>
      </c>
      <c r="R50" s="10"/>
      <c r="S50" s="10"/>
      <c r="T50" s="16"/>
      <c r="U50" s="17">
        <f>SUM(E49:T50)</f>
        <v>23</v>
      </c>
      <c r="V50" s="17">
        <v>50000</v>
      </c>
    </row>
    <row r="51" spans="5:22">
      <c r="E51" s="10"/>
      <c r="F51" s="10"/>
      <c r="G51" s="10"/>
      <c r="H51" s="10"/>
      <c r="I51" s="10"/>
      <c r="J51" s="10">
        <v>1</v>
      </c>
      <c r="K51" s="10">
        <v>1</v>
      </c>
      <c r="L51" s="10">
        <v>1</v>
      </c>
      <c r="M51" s="10">
        <v>1</v>
      </c>
      <c r="N51" s="10">
        <v>1</v>
      </c>
      <c r="O51" s="10">
        <v>1</v>
      </c>
      <c r="P51" s="10">
        <v>1</v>
      </c>
      <c r="Q51" s="10">
        <v>1</v>
      </c>
      <c r="R51" s="10">
        <v>1</v>
      </c>
      <c r="S51" s="10">
        <v>1</v>
      </c>
      <c r="T51" s="10"/>
      <c r="U51" s="17"/>
    </row>
    <row r="52" spans="5:22" ht="14.25" thickBot="1">
      <c r="E52" s="10">
        <v>1</v>
      </c>
      <c r="F52" s="10">
        <v>1</v>
      </c>
      <c r="G52" s="10">
        <v>1</v>
      </c>
      <c r="H52" s="10">
        <v>1</v>
      </c>
      <c r="I52" s="10">
        <v>1</v>
      </c>
      <c r="J52" s="10">
        <v>1</v>
      </c>
      <c r="K52" s="10">
        <v>1</v>
      </c>
      <c r="L52" s="10">
        <v>1</v>
      </c>
      <c r="M52" s="10">
        <v>1</v>
      </c>
      <c r="N52" s="10">
        <v>1</v>
      </c>
      <c r="O52" s="10">
        <v>1</v>
      </c>
      <c r="P52" s="10">
        <v>1</v>
      </c>
      <c r="Q52" s="10">
        <v>1</v>
      </c>
      <c r="R52" s="10">
        <v>1</v>
      </c>
      <c r="S52" s="10"/>
      <c r="T52" s="16"/>
      <c r="U52" s="17">
        <f>SUM(E51:T52)</f>
        <v>24</v>
      </c>
      <c r="V52" s="17">
        <v>50000</v>
      </c>
    </row>
    <row r="53" spans="5:22">
      <c r="E53" s="10"/>
      <c r="F53" s="10"/>
      <c r="G53" s="10">
        <v>1</v>
      </c>
      <c r="H53" s="10">
        <v>1</v>
      </c>
      <c r="I53" s="10"/>
      <c r="J53" s="10"/>
      <c r="K53" s="10">
        <v>1</v>
      </c>
      <c r="L53" s="10"/>
      <c r="M53" s="10"/>
      <c r="N53" s="10"/>
      <c r="O53" s="10"/>
      <c r="P53" s="10"/>
      <c r="Q53" s="10"/>
      <c r="R53" s="10"/>
      <c r="S53" s="10"/>
      <c r="T53" s="10"/>
      <c r="U53" s="17"/>
    </row>
    <row r="54" spans="5:22" ht="14.25" thickBot="1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7">
        <f>SUM(E53:T54)</f>
        <v>3</v>
      </c>
      <c r="V54" s="17">
        <v>40000</v>
      </c>
    </row>
    <row r="55" spans="5:22">
      <c r="E55" s="10"/>
      <c r="F55" s="10"/>
      <c r="G55" s="10">
        <v>1</v>
      </c>
      <c r="H55" s="10">
        <v>1</v>
      </c>
      <c r="I55" s="10"/>
      <c r="J55" s="10"/>
      <c r="K55" s="10">
        <v>1</v>
      </c>
      <c r="L55" s="10"/>
      <c r="M55" s="10"/>
      <c r="N55" s="10"/>
      <c r="O55" s="10"/>
      <c r="P55" s="10"/>
      <c r="Q55" s="10"/>
      <c r="R55" s="10"/>
      <c r="S55" s="10"/>
      <c r="T55" s="10"/>
      <c r="U55" s="17"/>
    </row>
    <row r="56" spans="5:22" ht="14.25" thickBot="1"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7">
        <f>SUM(E55:T56)</f>
        <v>3</v>
      </c>
      <c r="V56" s="17">
        <v>40000</v>
      </c>
    </row>
    <row r="57" spans="5:22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7"/>
    </row>
    <row r="58" spans="5:22" ht="14.25" thickBot="1"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>
        <v>1</v>
      </c>
      <c r="Q58" s="16">
        <v>1</v>
      </c>
      <c r="R58" s="16"/>
      <c r="S58" s="16"/>
      <c r="T58" s="16"/>
      <c r="U58" s="17">
        <f>SUM(E57:T58)</f>
        <v>2</v>
      </c>
      <c r="V58" s="17">
        <v>50000</v>
      </c>
    </row>
    <row r="59" spans="5:22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7"/>
    </row>
    <row r="60" spans="5:22" ht="14.25" thickBot="1"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>
        <v>1</v>
      </c>
      <c r="Q60" s="16">
        <v>1</v>
      </c>
      <c r="R60" s="16"/>
      <c r="S60" s="16"/>
      <c r="T60" s="16"/>
      <c r="U60" s="17">
        <f>SUM(E59:T60)</f>
        <v>2</v>
      </c>
      <c r="V60" s="17">
        <v>50000</v>
      </c>
    </row>
    <row r="61" spans="5:22">
      <c r="E61" s="10"/>
      <c r="F61" s="10"/>
      <c r="G61" s="10">
        <v>1</v>
      </c>
      <c r="H61" s="10">
        <v>1</v>
      </c>
      <c r="I61" s="10">
        <v>1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7"/>
    </row>
    <row r="62" spans="5:22" ht="14.25" thickBot="1"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7">
        <f>SUM(E61:T62)</f>
        <v>3</v>
      </c>
      <c r="V62" s="17">
        <v>60000</v>
      </c>
    </row>
    <row r="63" spans="5:22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7"/>
    </row>
    <row r="64" spans="5:22" ht="14.25" thickBot="1"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7">
        <f>SUM(E63:T64)</f>
        <v>0</v>
      </c>
      <c r="V64" s="17">
        <v>60000</v>
      </c>
    </row>
    <row r="65" spans="5:22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7"/>
    </row>
    <row r="66" spans="5:22" ht="14.25" thickBot="1"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7">
        <f>SUM(E65:T66)</f>
        <v>0</v>
      </c>
      <c r="V66" s="17">
        <v>60000</v>
      </c>
    </row>
    <row r="67" spans="5:22"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7"/>
    </row>
    <row r="68" spans="5:22" ht="14.25" thickBot="1"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7">
        <f>SUM(E67:T68)</f>
        <v>0</v>
      </c>
      <c r="V68" s="17">
        <v>60000</v>
      </c>
    </row>
    <row r="69" spans="5:22"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7"/>
    </row>
    <row r="70" spans="5:22" ht="14.25" thickBot="1"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7">
        <f>SUM(E69:T70)</f>
        <v>0</v>
      </c>
      <c r="V70" s="17">
        <v>60000</v>
      </c>
    </row>
    <row r="71" spans="5:22"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7"/>
    </row>
    <row r="72" spans="5:22" ht="14.25" thickBot="1"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7">
        <f>SUM(E71:T72)</f>
        <v>0</v>
      </c>
      <c r="V72" s="17">
        <v>40000</v>
      </c>
    </row>
    <row r="73" spans="5:22"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7"/>
    </row>
    <row r="74" spans="5:22" ht="14.25" thickBot="1"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7">
        <f>SUM(E73:T74)</f>
        <v>0</v>
      </c>
      <c r="V74" s="17">
        <v>50000</v>
      </c>
    </row>
    <row r="75" spans="5:22"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7"/>
    </row>
    <row r="76" spans="5:22" ht="14.25" thickBot="1"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7">
        <f>SUM(E75:T76)</f>
        <v>0</v>
      </c>
      <c r="V76" s="17">
        <v>50000</v>
      </c>
    </row>
    <row r="77" spans="5:22"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7"/>
    </row>
    <row r="78" spans="5:22" ht="14.25" thickBot="1"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7">
        <f>SUM(E77:T78)</f>
        <v>0</v>
      </c>
      <c r="V78" s="17">
        <v>50000</v>
      </c>
    </row>
    <row r="79" spans="5:22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7"/>
    </row>
    <row r="80" spans="5:22" ht="14.25" thickBot="1"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7">
        <f>SUM(E79:T80)</f>
        <v>0</v>
      </c>
      <c r="V80" s="17">
        <v>50000</v>
      </c>
    </row>
    <row r="81" spans="5:22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7"/>
    </row>
    <row r="82" spans="5:22" ht="14.25" thickBot="1"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7">
        <f>SUM(E81:T82)</f>
        <v>0</v>
      </c>
      <c r="V82" s="17">
        <v>50000</v>
      </c>
    </row>
    <row r="83" spans="5:22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18"/>
      <c r="V83" s="18"/>
    </row>
    <row r="84" spans="5:22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8"/>
      <c r="V84" s="18"/>
    </row>
  </sheetData>
  <mergeCells count="178">
    <mergeCell ref="Z41:Z42"/>
    <mergeCell ref="AA41:AA42"/>
    <mergeCell ref="U45:U46"/>
    <mergeCell ref="V45:V46"/>
    <mergeCell ref="Y39:Y40"/>
    <mergeCell ref="Z39:Z40"/>
    <mergeCell ref="AA39:AA40"/>
    <mergeCell ref="Y41:Y42"/>
    <mergeCell ref="A41:A42"/>
    <mergeCell ref="B41:B42"/>
    <mergeCell ref="C41:C42"/>
    <mergeCell ref="U41:U42"/>
    <mergeCell ref="V41:V42"/>
    <mergeCell ref="W41:W42"/>
    <mergeCell ref="A39:A40"/>
    <mergeCell ref="B39:B40"/>
    <mergeCell ref="C39:C40"/>
    <mergeCell ref="U39:U40"/>
    <mergeCell ref="V39:V40"/>
    <mergeCell ref="W39:W40"/>
    <mergeCell ref="AA35:AA36"/>
    <mergeCell ref="A37:A38"/>
    <mergeCell ref="B37:B38"/>
    <mergeCell ref="C37:C38"/>
    <mergeCell ref="U37:U38"/>
    <mergeCell ref="V37:V38"/>
    <mergeCell ref="W37:W38"/>
    <mergeCell ref="Y37:Y38"/>
    <mergeCell ref="Z37:Z38"/>
    <mergeCell ref="AA37:AA38"/>
    <mergeCell ref="Z33:Z34"/>
    <mergeCell ref="AA33:AA34"/>
    <mergeCell ref="A35:A36"/>
    <mergeCell ref="B35:B36"/>
    <mergeCell ref="C35:C36"/>
    <mergeCell ref="U35:U36"/>
    <mergeCell ref="V35:V36"/>
    <mergeCell ref="W35:W36"/>
    <mergeCell ref="Y35:Y36"/>
    <mergeCell ref="Z35:Z36"/>
    <mergeCell ref="Y31:Y32"/>
    <mergeCell ref="Z31:Z32"/>
    <mergeCell ref="AA31:AA32"/>
    <mergeCell ref="A33:A34"/>
    <mergeCell ref="B33:B34"/>
    <mergeCell ref="C33:C34"/>
    <mergeCell ref="U33:U34"/>
    <mergeCell ref="V33:V34"/>
    <mergeCell ref="W33:W34"/>
    <mergeCell ref="Y33:Y34"/>
    <mergeCell ref="A31:A32"/>
    <mergeCell ref="B31:B32"/>
    <mergeCell ref="C31:C32"/>
    <mergeCell ref="U31:U32"/>
    <mergeCell ref="V31:V32"/>
    <mergeCell ref="W31:W32"/>
    <mergeCell ref="AA27:AA28"/>
    <mergeCell ref="A29:A30"/>
    <mergeCell ref="B29:B30"/>
    <mergeCell ref="C29:C30"/>
    <mergeCell ref="U29:U30"/>
    <mergeCell ref="V29:V30"/>
    <mergeCell ref="W29:W30"/>
    <mergeCell ref="Y29:Y30"/>
    <mergeCell ref="Z29:Z30"/>
    <mergeCell ref="AA29:AA30"/>
    <mergeCell ref="Z25:Z26"/>
    <mergeCell ref="AA25:AA26"/>
    <mergeCell ref="A27:A28"/>
    <mergeCell ref="B27:B28"/>
    <mergeCell ref="C27:C28"/>
    <mergeCell ref="U27:U28"/>
    <mergeCell ref="V27:V28"/>
    <mergeCell ref="W27:W28"/>
    <mergeCell ref="Y27:Y28"/>
    <mergeCell ref="Z27:Z28"/>
    <mergeCell ref="Y23:Y24"/>
    <mergeCell ref="Z23:Z24"/>
    <mergeCell ref="AA23:AA24"/>
    <mergeCell ref="A25:A26"/>
    <mergeCell ref="B25:B26"/>
    <mergeCell ref="C25:C26"/>
    <mergeCell ref="U25:U26"/>
    <mergeCell ref="V25:V26"/>
    <mergeCell ref="W25:W26"/>
    <mergeCell ref="Y25:Y26"/>
    <mergeCell ref="A23:A24"/>
    <mergeCell ref="B23:B24"/>
    <mergeCell ref="C23:C24"/>
    <mergeCell ref="U23:U24"/>
    <mergeCell ref="V23:V24"/>
    <mergeCell ref="W23:W24"/>
    <mergeCell ref="AA19:AA20"/>
    <mergeCell ref="A21:A22"/>
    <mergeCell ref="B21:B22"/>
    <mergeCell ref="C21:C22"/>
    <mergeCell ref="U21:U22"/>
    <mergeCell ref="V21:V22"/>
    <mergeCell ref="W21:W22"/>
    <mergeCell ref="Y21:Y22"/>
    <mergeCell ref="Z21:Z22"/>
    <mergeCell ref="AA21:AA22"/>
    <mergeCell ref="Z17:Z18"/>
    <mergeCell ref="AA17:AA18"/>
    <mergeCell ref="A19:A20"/>
    <mergeCell ref="B19:B20"/>
    <mergeCell ref="C19:C20"/>
    <mergeCell ref="U19:U20"/>
    <mergeCell ref="V19:V20"/>
    <mergeCell ref="W19:W20"/>
    <mergeCell ref="Y19:Y20"/>
    <mergeCell ref="Z19:Z20"/>
    <mergeCell ref="Y15:Y16"/>
    <mergeCell ref="Z15:Z16"/>
    <mergeCell ref="AA15:AA16"/>
    <mergeCell ref="A17:A18"/>
    <mergeCell ref="B17:B18"/>
    <mergeCell ref="C17:C18"/>
    <mergeCell ref="U17:U18"/>
    <mergeCell ref="V17:V18"/>
    <mergeCell ref="W17:W18"/>
    <mergeCell ref="Y17:Y18"/>
    <mergeCell ref="A15:A16"/>
    <mergeCell ref="B15:B16"/>
    <mergeCell ref="C15:C16"/>
    <mergeCell ref="U15:U16"/>
    <mergeCell ref="V15:V16"/>
    <mergeCell ref="W15:W16"/>
    <mergeCell ref="AA11:AA12"/>
    <mergeCell ref="A13:A14"/>
    <mergeCell ref="B13:B14"/>
    <mergeCell ref="C13:C14"/>
    <mergeCell ref="U13:U14"/>
    <mergeCell ref="V13:V14"/>
    <mergeCell ref="W13:W14"/>
    <mergeCell ref="Y13:Y14"/>
    <mergeCell ref="Z13:Z14"/>
    <mergeCell ref="AA13:AA14"/>
    <mergeCell ref="Z9:Z10"/>
    <mergeCell ref="AA9:AA10"/>
    <mergeCell ref="A11:A12"/>
    <mergeCell ref="B11:B12"/>
    <mergeCell ref="C11:C12"/>
    <mergeCell ref="U11:U12"/>
    <mergeCell ref="V11:V12"/>
    <mergeCell ref="W11:W12"/>
    <mergeCell ref="Y11:Y12"/>
    <mergeCell ref="Z11:Z12"/>
    <mergeCell ref="Y7:Y8"/>
    <mergeCell ref="Z7:Z8"/>
    <mergeCell ref="AA7:AA8"/>
    <mergeCell ref="A9:A10"/>
    <mergeCell ref="B9:B10"/>
    <mergeCell ref="C9:C10"/>
    <mergeCell ref="U9:U10"/>
    <mergeCell ref="V9:V10"/>
    <mergeCell ref="W9:W10"/>
    <mergeCell ref="Y9:Y10"/>
    <mergeCell ref="W5:W6"/>
    <mergeCell ref="Y5:Y6"/>
    <mergeCell ref="Z5:Z6"/>
    <mergeCell ref="AA5:AA6"/>
    <mergeCell ref="A7:A8"/>
    <mergeCell ref="B7:B8"/>
    <mergeCell ref="C7:C8"/>
    <mergeCell ref="U7:U8"/>
    <mergeCell ref="V7:V8"/>
    <mergeCell ref="W7:W8"/>
    <mergeCell ref="A1:AA1"/>
    <mergeCell ref="W3:AA3"/>
    <mergeCell ref="W4:X4"/>
    <mergeCell ref="Z4:AA4"/>
    <mergeCell ref="A5:A6"/>
    <mergeCell ref="B5:B6"/>
    <mergeCell ref="C5:C6"/>
    <mergeCell ref="D5:D6"/>
    <mergeCell ref="U5:U6"/>
    <mergeCell ref="V5:V6"/>
  </mergeCells>
  <phoneticPr fontId="2" type="noConversion"/>
  <printOptions horizontalCentered="1"/>
  <pageMargins left="0.39370078740157483" right="0.31496062992125984" top="0.55118110236220474" bottom="0.43307086614173229" header="0.51181102362204722" footer="0.43307086614173229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5월</vt:lpstr>
      <vt:lpstr>Sheet1</vt:lpstr>
      <vt:lpstr>'5월'!Print_Area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My Computer</cp:lastModifiedBy>
  <cp:lastPrinted>2018-04-30T23:25:05Z</cp:lastPrinted>
  <dcterms:created xsi:type="dcterms:W3CDTF">2002-06-16T01:34:55Z</dcterms:created>
  <dcterms:modified xsi:type="dcterms:W3CDTF">2019-03-14T15:31:41Z</dcterms:modified>
</cp:coreProperties>
</file>